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MS1_PA" sheetId="1" state="visible" r:id="rId2"/>
    <sheet name="MS1_PC" sheetId="2" state="visible" r:id="rId3"/>
    <sheet name="MS1_PI" sheetId="3" state="visible" r:id="rId4"/>
    <sheet name="MS1_PS" sheetId="4" state="visible" r:id="rId5"/>
    <sheet name="MS1_PG" sheetId="5" state="visible" r:id="rId6"/>
    <sheet name="MS1_PE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<sst xmlns="http://schemas.openxmlformats.org/spreadsheetml/2006/main" count="156" uniqueCount="25">
  <si>
    <t xml:space="preserve">(i) Save a copy of this workbook in your local drive</t>
  </si>
  <si>
    <t xml:space="preserve">(ii) Fill Total Number of Carbon in two fatty acyl chains</t>
  </si>
  <si>
    <t xml:space="preserve">(iii) Fill Total Number of double bonds in two fatty acyl chains</t>
  </si>
  <si>
    <t xml:space="preserve">Lipid Class</t>
  </si>
  <si>
    <t xml:space="preserve">Total Number of Carbon in two fatty acyl chains</t>
  </si>
  <si>
    <t xml:space="preserve">Total Number of double bonds in two fatty acyl chains</t>
  </si>
  <si>
    <t xml:space="preserve">Chemical Formula </t>
  </si>
  <si>
    <t xml:space="preserve">Neutral Mass</t>
  </si>
  <si>
    <t xml:space="preserve">Mass in Negative ion mode</t>
  </si>
  <si>
    <t xml:space="preserve">Mass in positive ion mode</t>
  </si>
  <si>
    <t xml:space="preserve">[M-H]-</t>
  </si>
  <si>
    <t xml:space="preserve">[M+HCOO]-</t>
  </si>
  <si>
    <t xml:space="preserve">[M+CH3COO]-</t>
  </si>
  <si>
    <t xml:space="preserve">[M+H]+</t>
  </si>
  <si>
    <t xml:space="preserve">[M+H-H2O]+</t>
  </si>
  <si>
    <t xml:space="preserve">[M+NH4]+</t>
  </si>
  <si>
    <t xml:space="preserve">[M+Na]+</t>
  </si>
  <si>
    <t xml:space="preserve">[M+K]+</t>
  </si>
  <si>
    <t xml:space="preserve">[M+Li]+</t>
  </si>
  <si>
    <t xml:space="preserve">PA</t>
  </si>
  <si>
    <t xml:space="preserve">PC</t>
  </si>
  <si>
    <t xml:space="preserve">PI</t>
  </si>
  <si>
    <t xml:space="preserve">PS</t>
  </si>
  <si>
    <t xml:space="preserve">PG</t>
  </si>
  <si>
    <t xml:space="preserve">PE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</si>
</sst>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12" activeCellId="0" sqref="H12"/>
    </sheetView>
  </sheetViews>
  <sheetFormatPr defaultRowHeight="15"/>
  <cols>
    <col collapsed="false" hidden="false" max="2" min="2" style="0" width="20.0323886639676"/>
    <col collapsed="false" hidden="false" max="3" min="3" style="0" width="18.2105263157895"/>
    <col collapsed="false" hidden="false" max="4" min="4" style="0" width="12.6396761133603"/>
    <col collapsed="false" hidden="false" max="5" min="5" style="0" width="8.57085020242915"/>
    <col collapsed="false" hidden="false" max="6" min="6" style="0" width="7.92712550607287"/>
    <col collapsed="false" hidden="false" max="7" min="7" style="0" width="11.9959514170041"/>
    <col collapsed="false" hidden="false" max="8" min="8" style="0" width="14.7813765182186"/>
    <col collapsed="false" hidden="false" max="9" min="9" style="0" width="5.46153846153846"/>
    <col collapsed="false" hidden="false" max="10" min="10" style="0" width="18.7449392712551"/>
    <col collapsed="false" hidden="false" max="11" min="11" style="0" width="17.5668016194332"/>
    <col collapsed="false" hidden="false" max="12" min="12" style="0" width="12.1052631578947"/>
    <col collapsed="false" hidden="false" max="13" min="13" style="0" width="10.7125506072875"/>
    <col collapsed="false" hidden="false" max="15" min="15" style="0" width="12.9595141700405"/>
    <col collapsed="false" hidden="false" max="16" min="16" style="0" width="12.5344129554656"/>
    <col collapsed="false" hidden="false" max="17" min="17" style="0" width="10.1781376518219"/>
    <col collapsed="false" hidden="false" max="18" min="18" style="0" width="8.67611336032389"/>
    <col collapsed="false" hidden="false" max="19" min="19" style="0" width="9.10526315789474"/>
    <col collapsed="false" hidden="false" max="1025" min="20" style="0" width="8.57085020242915"/>
  </cols>
  <sheetData>
    <row r="1" customFormat="false" ht="15.75" hidden="false" customHeight="false" outlineLevel="0" collapsed="false">
      <c r="A1" s="1" t="s">
        <v>0</v>
      </c>
      <c r="B1" s="1"/>
      <c r="C1" s="1"/>
      <c r="I1" s="1"/>
      <c r="J1" s="1"/>
      <c r="K1" s="1"/>
    </row>
    <row r="2" customFormat="false" ht="15.75" hidden="false" customHeight="false" outlineLevel="0" collapsed="false">
      <c r="A2" s="1" t="s">
        <v>1</v>
      </c>
      <c r="B2" s="1"/>
      <c r="C2" s="1"/>
      <c r="I2" s="1"/>
      <c r="J2" s="1"/>
      <c r="K2" s="1"/>
    </row>
    <row r="3" customFormat="false" ht="15.75" hidden="false" customHeight="false" outlineLevel="0" collapsed="false">
      <c r="A3" s="1" t="s">
        <v>2</v>
      </c>
      <c r="B3" s="1"/>
      <c r="C3" s="1"/>
      <c r="I3" s="1"/>
      <c r="J3" s="1"/>
      <c r="K3" s="1"/>
    </row>
    <row r="4" customFormat="false" ht="81.75" hidden="false" customHeight="true" outlineLevel="0" collapsed="false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9</v>
      </c>
      <c r="O4" s="2"/>
      <c r="P4" s="2"/>
      <c r="Q4" s="2"/>
      <c r="R4" s="2"/>
      <c r="S4" s="2"/>
    </row>
    <row r="5" customFormat="false" ht="31.5" hidden="false" customHeight="false" outlineLevel="0" collapsed="false">
      <c r="A5" s="3"/>
      <c r="B5" s="3"/>
      <c r="C5" s="3"/>
      <c r="D5" s="3"/>
      <c r="E5" s="3"/>
      <c r="F5" s="3" t="s">
        <v>10</v>
      </c>
      <c r="G5" s="3" t="s">
        <v>11</v>
      </c>
      <c r="H5" s="3" t="s">
        <v>12</v>
      </c>
      <c r="I5" s="3"/>
      <c r="J5" s="3"/>
      <c r="K5" s="3"/>
      <c r="L5" s="3"/>
      <c r="M5" s="3"/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customFormat="false" ht="15.65" hidden="false" customHeight="false" outlineLevel="0" collapsed="false">
      <c r="A6" s="3" t="s">
        <v>19</v>
      </c>
      <c r="B6" s="3" t="n">
        <v>31</v>
      </c>
      <c r="C6" s="3" t="n">
        <v>1</v>
      </c>
      <c r="D6" s="3" t="str">
        <f aca="false">CONCATENATE("C",(B6+3),"H",(B6*2-C6*2+5),"O",8,"P")</f>
        <v>C34H65O8P</v>
      </c>
      <c r="E6" s="3" t="n">
        <f aca="false">(((B6+3)*12)+((2*B6-2*C6+5)*1.007825)+(8*15.9949)+(1*30.9738))</f>
        <v>632.441625</v>
      </c>
      <c r="F6" s="3" t="n">
        <f aca="false">(E6-1.007825)</f>
        <v>631.4338</v>
      </c>
      <c r="G6" s="3" t="n">
        <f aca="false">E6+44.99767</f>
        <v>677.439295</v>
      </c>
      <c r="H6" s="3" t="n">
        <f aca="false">E6+59.01332</f>
        <v>691.454945</v>
      </c>
      <c r="I6" s="3" t="s">
        <v>19</v>
      </c>
      <c r="J6" s="3" t="n">
        <v>31</v>
      </c>
      <c r="K6" s="3" t="n">
        <v>1</v>
      </c>
      <c r="L6" s="3" t="str">
        <f aca="false">CONCATENATE("C",(J6+3),"H",(J6*2-K6*2+5),"O",8,"P")</f>
        <v>C34H65O8P</v>
      </c>
      <c r="M6" s="3" t="n">
        <f aca="false">(((J6+3)*12)+((2*J6-2*K6+5)*1.007825)+(8*15.9949)+(1*30.9738))</f>
        <v>632.441625</v>
      </c>
      <c r="N6" s="3" t="n">
        <f aca="false">E6+1.0078246</f>
        <v>633.4494496</v>
      </c>
      <c r="O6" s="3" t="n">
        <f aca="false">N6-18.01057</f>
        <v>615.4388796</v>
      </c>
      <c r="P6" s="3" t="n">
        <f aca="false">E6+18.03437</f>
        <v>650.475995</v>
      </c>
      <c r="Q6" s="3" t="n">
        <f aca="false">E6+22.98977</f>
        <v>655.431395</v>
      </c>
      <c r="R6" s="3" t="n">
        <f aca="false">E6+38.96371</f>
        <v>671.405335</v>
      </c>
      <c r="S6" s="3" t="n">
        <f aca="false">E6+7.01601</f>
        <v>639.457635</v>
      </c>
    </row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F4:H4"/>
    <mergeCell ref="N4:S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5"/>
  <cols>
    <col collapsed="false" hidden="false" max="1" min="1" style="0" width="8.57085020242915"/>
    <col collapsed="false" hidden="false" max="2" min="2" style="0" width="17.4615384615385"/>
    <col collapsed="false" hidden="false" max="3" min="3" style="0" width="17.0323886639676"/>
    <col collapsed="false" hidden="false" max="4" min="4" style="0" width="14.6761133603239"/>
    <col collapsed="false" hidden="false" max="5" min="5" style="0" width="9.63967611336032"/>
    <col collapsed="false" hidden="false" max="6" min="6" style="0" width="8.57085020242915"/>
    <col collapsed="false" hidden="false" max="7" min="7" style="0" width="12.1052631578947"/>
    <col collapsed="false" hidden="false" max="8" min="8" style="0" width="14.6761133603239"/>
    <col collapsed="false" hidden="false" max="9" min="9" style="0" width="8.57085020242915"/>
    <col collapsed="false" hidden="false" max="10" min="10" style="0" width="18.9595141700405"/>
    <col collapsed="false" hidden="false" max="11" min="11" style="0" width="18.6396761133603"/>
    <col collapsed="false" hidden="false" max="12" min="12" style="0" width="13.7125506072874"/>
    <col collapsed="false" hidden="false" max="14" min="13" style="0" width="8.57085020242915"/>
    <col collapsed="false" hidden="false" max="15" min="15" style="0" width="15.5303643724696"/>
    <col collapsed="false" hidden="false" max="16" min="16" style="0" width="11.4615384615385"/>
    <col collapsed="false" hidden="false" max="1025" min="17" style="0" width="8.57085020242915"/>
  </cols>
  <sheetData>
    <row r="1" customFormat="false" ht="15.75" hidden="false" customHeight="false" outlineLevel="0" collapsed="false">
      <c r="A1" s="1" t="s">
        <v>0</v>
      </c>
      <c r="B1" s="1"/>
      <c r="C1" s="1"/>
      <c r="I1" s="1"/>
      <c r="J1" s="1"/>
      <c r="K1" s="1"/>
    </row>
    <row r="2" customFormat="false" ht="15.75" hidden="false" customHeight="false" outlineLevel="0" collapsed="false">
      <c r="A2" s="1" t="s">
        <v>1</v>
      </c>
      <c r="B2" s="1"/>
      <c r="C2" s="1"/>
      <c r="I2" s="1"/>
      <c r="J2" s="1"/>
      <c r="K2" s="1"/>
    </row>
    <row r="3" customFormat="false" ht="15.75" hidden="false" customHeight="false" outlineLevel="0" collapsed="false">
      <c r="A3" s="1" t="s">
        <v>2</v>
      </c>
      <c r="B3" s="1"/>
      <c r="C3" s="1"/>
      <c r="I3" s="1"/>
      <c r="J3" s="1"/>
      <c r="K3" s="1"/>
    </row>
    <row r="4" customFormat="false" ht="73.5" hidden="false" customHeight="true" outlineLevel="0" collapsed="false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9</v>
      </c>
      <c r="O4" s="2"/>
      <c r="P4" s="2"/>
      <c r="Q4" s="2"/>
      <c r="R4" s="2"/>
      <c r="S4" s="2"/>
    </row>
    <row r="5" customFormat="false" ht="31.5" hidden="false" customHeight="false" outlineLevel="0" collapsed="false">
      <c r="A5" s="3"/>
      <c r="B5" s="3"/>
      <c r="C5" s="3"/>
      <c r="D5" s="3"/>
      <c r="E5" s="3"/>
      <c r="F5" s="3" t="s">
        <v>10</v>
      </c>
      <c r="G5" s="3" t="s">
        <v>11</v>
      </c>
      <c r="H5" s="3" t="s">
        <v>12</v>
      </c>
      <c r="I5" s="3"/>
      <c r="J5" s="3"/>
      <c r="K5" s="3"/>
      <c r="L5" s="3"/>
      <c r="M5" s="3"/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customFormat="false" ht="15.65" hidden="false" customHeight="false" outlineLevel="0" collapsed="false">
      <c r="A6" s="3" t="s">
        <v>20</v>
      </c>
      <c r="B6" s="3" t="n">
        <v>25</v>
      </c>
      <c r="C6" s="3" t="n">
        <v>0</v>
      </c>
      <c r="D6" s="3" t="str">
        <f aca="false">CONCATENATE("C",(B6+8),"H",(B6*2-C6*2+16),"O",8,"N","P")</f>
        <v>C33H66O8NP</v>
      </c>
      <c r="E6" s="3" t="n">
        <f aca="false">(((B6+8)*12)+((2*B6-2*C6+16)*1.007825)+(8*15.9949)+(1*30.9738)+14.0067)</f>
        <v>635.45615</v>
      </c>
      <c r="F6" s="3" t="n">
        <f aca="false">(E6-1.007825)</f>
        <v>634.448325</v>
      </c>
      <c r="G6" s="3" t="n">
        <f aca="false">E6+44.99767</f>
        <v>680.45382</v>
      </c>
      <c r="H6" s="3" t="n">
        <f aca="false">E6+59.01332</f>
        <v>694.46947</v>
      </c>
      <c r="I6" s="3" t="s">
        <v>20</v>
      </c>
      <c r="J6" s="3" t="n">
        <v>4</v>
      </c>
      <c r="K6" s="3" t="n">
        <v>0</v>
      </c>
      <c r="L6" s="3" t="str">
        <f aca="false">CONCATENATE("C",(J6+8),"H",(J6*2-K6*2+16),"O",8,"N","P")</f>
        <v>C12H24O8NP</v>
      </c>
      <c r="M6" s="3" t="n">
        <f aca="false">(((J6+8)*12)+((2*J6-2*K6+16)*1.007825)+(8*15.9949)+(1*30.9738)+14.0067)</f>
        <v>341.1275</v>
      </c>
      <c r="N6" s="3" t="n">
        <f aca="false">E6+1.0078246</f>
        <v>636.4639746</v>
      </c>
      <c r="O6" s="3" t="n">
        <f aca="false">N6-18.01057</f>
        <v>618.4534046</v>
      </c>
      <c r="P6" s="3" t="n">
        <f aca="false">E6+18.03437</f>
        <v>653.49052</v>
      </c>
      <c r="Q6" s="3" t="n">
        <f aca="false">E6+22.98977</f>
        <v>658.44592</v>
      </c>
      <c r="R6" s="3" t="n">
        <f aca="false">E6+38.96371</f>
        <v>674.41986</v>
      </c>
      <c r="S6" s="3" t="n">
        <f aca="false">E6+7.01601</f>
        <v>642.47216</v>
      </c>
    </row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F4:H4"/>
    <mergeCell ref="N4:S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/>
  <cols>
    <col collapsed="false" hidden="false" max="1" min="1" style="0" width="8.57085020242915"/>
    <col collapsed="false" hidden="false" max="2" min="2" style="0" width="18.7449392712551"/>
    <col collapsed="false" hidden="false" max="3" min="3" style="0" width="18.6396761133603"/>
    <col collapsed="false" hidden="false" max="4" min="4" style="0" width="14.9959514170041"/>
    <col collapsed="false" hidden="false" max="5" min="5" style="0" width="11.9959514170041"/>
    <col collapsed="false" hidden="false" max="6" min="6" style="0" width="8.57085020242915"/>
    <col collapsed="false" hidden="false" max="7" min="7" style="0" width="13.0688259109312"/>
    <col collapsed="false" hidden="false" max="8" min="8" style="0" width="14.1417004048583"/>
    <col collapsed="false" hidden="false" max="9" min="9" style="0" width="8.57085020242915"/>
    <col collapsed="false" hidden="false" max="10" min="10" style="0" width="19.4939271255061"/>
    <col collapsed="false" hidden="false" max="11" min="11" style="0" width="17.995951417004"/>
    <col collapsed="false" hidden="false" max="12" min="12" style="0" width="15.6396761133603"/>
    <col collapsed="false" hidden="false" max="14" min="13" style="0" width="8.57085020242915"/>
    <col collapsed="false" hidden="false" max="15" min="15" style="0" width="13.3886639676113"/>
    <col collapsed="false" hidden="false" max="16" min="16" style="0" width="12.9595141700405"/>
    <col collapsed="false" hidden="false" max="1025" min="17" style="0" width="8.57085020242915"/>
  </cols>
  <sheetData>
    <row r="1" customFormat="false" ht="15.75" hidden="false" customHeight="false" outlineLevel="0" collapsed="false">
      <c r="A1" s="1" t="s">
        <v>0</v>
      </c>
      <c r="B1" s="1"/>
      <c r="C1" s="1"/>
      <c r="I1" s="1"/>
      <c r="J1" s="1"/>
      <c r="K1" s="1"/>
    </row>
    <row r="2" customFormat="false" ht="15.75" hidden="false" customHeight="false" outlineLevel="0" collapsed="false">
      <c r="A2" s="1" t="s">
        <v>1</v>
      </c>
      <c r="B2" s="1"/>
      <c r="C2" s="1"/>
      <c r="I2" s="1"/>
      <c r="J2" s="1"/>
      <c r="K2" s="1"/>
    </row>
    <row r="3" customFormat="false" ht="15.75" hidden="false" customHeight="false" outlineLevel="0" collapsed="false">
      <c r="A3" s="1" t="s">
        <v>2</v>
      </c>
      <c r="B3" s="1"/>
      <c r="C3" s="1"/>
      <c r="I3" s="1"/>
      <c r="J3" s="1"/>
      <c r="K3" s="1"/>
    </row>
    <row r="4" customFormat="false" ht="141.75" hidden="false" customHeight="true" outlineLevel="0" collapsed="false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9</v>
      </c>
      <c r="O4" s="2"/>
      <c r="P4" s="2"/>
      <c r="Q4" s="2"/>
      <c r="R4" s="2"/>
      <c r="S4" s="2"/>
    </row>
    <row r="5" customFormat="false" ht="31.5" hidden="false" customHeight="false" outlineLevel="0" collapsed="false">
      <c r="A5" s="3"/>
      <c r="B5" s="3"/>
      <c r="C5" s="3"/>
      <c r="D5" s="3"/>
      <c r="E5" s="3"/>
      <c r="F5" s="3" t="s">
        <v>10</v>
      </c>
      <c r="G5" s="3" t="s">
        <v>11</v>
      </c>
      <c r="H5" s="3" t="s">
        <v>12</v>
      </c>
      <c r="I5" s="3"/>
      <c r="J5" s="3"/>
      <c r="K5" s="3"/>
      <c r="L5" s="3"/>
      <c r="M5" s="3"/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customFormat="false" ht="15.65" hidden="false" customHeight="false" outlineLevel="0" collapsed="false">
      <c r="A6" s="3" t="s">
        <v>21</v>
      </c>
      <c r="B6" s="3" t="n">
        <v>31</v>
      </c>
      <c r="C6" s="3" t="n">
        <v>1</v>
      </c>
      <c r="D6" s="3" t="str">
        <f aca="false">CONCATENATE("C",(B6+9),"H",(B6*2-C6*2+15),"O",13,"P")</f>
        <v>C40H75O13P</v>
      </c>
      <c r="E6" s="3" t="n">
        <f aca="false">(((B6+9)*12)+((2*B6-2*C6+15)*1.007825)+(13*15.9949)+(1*30.9738))</f>
        <v>794.494375</v>
      </c>
      <c r="F6" s="3" t="n">
        <f aca="false">(E6-1.007825)</f>
        <v>793.48655</v>
      </c>
      <c r="G6" s="3" t="n">
        <f aca="false">E6+44.99767</f>
        <v>839.492045</v>
      </c>
      <c r="H6" s="3" t="n">
        <f aca="false">E6+59.01332</f>
        <v>853.507695</v>
      </c>
      <c r="I6" s="3" t="s">
        <v>21</v>
      </c>
      <c r="J6" s="3" t="n">
        <v>4</v>
      </c>
      <c r="K6" s="3" t="n">
        <v>0</v>
      </c>
      <c r="L6" s="3" t="str">
        <f aca="false">CONCATENATE("C",(J6+9),"H",(J6*2-K6*2+15),"O",13,"P")</f>
        <v>C13H23O13P</v>
      </c>
      <c r="M6" s="3" t="n">
        <f aca="false">(((J6+9)*12)+((2*J6-2*K6+15)*1.007825)+(13*15.9949)+(1*30.9738))</f>
        <v>418.087475</v>
      </c>
      <c r="N6" s="3" t="n">
        <f aca="false">E6+1.0078246</f>
        <v>795.5021996</v>
      </c>
      <c r="O6" s="3" t="n">
        <f aca="false">N6-18.01057</f>
        <v>777.4916296</v>
      </c>
      <c r="P6" s="3" t="n">
        <f aca="false">E6+18.03437</f>
        <v>812.528745</v>
      </c>
      <c r="Q6" s="3" t="n">
        <f aca="false">E6+22.98977</f>
        <v>817.484145</v>
      </c>
      <c r="R6" s="3" t="n">
        <f aca="false">E6+38.96371</f>
        <v>833.458085</v>
      </c>
      <c r="S6" s="3" t="n">
        <f aca="false">E6+7.01601</f>
        <v>801.510385</v>
      </c>
    </row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F4:H4"/>
    <mergeCell ref="N4:S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5"/>
  <cols>
    <col collapsed="false" hidden="false" max="1" min="1" style="0" width="8.57085020242915"/>
    <col collapsed="false" hidden="false" max="2" min="2" style="0" width="18.1012145748988"/>
    <col collapsed="false" hidden="false" max="3" min="3" style="0" width="18.4251012145749"/>
    <col collapsed="false" hidden="false" max="4" min="4" style="0" width="15.5303643724696"/>
    <col collapsed="false" hidden="false" max="5" min="5" style="0" width="10.7125506072875"/>
    <col collapsed="false" hidden="false" max="6" min="6" style="0" width="8.57085020242915"/>
    <col collapsed="false" hidden="false" max="7" min="7" style="0" width="12.1052631578947"/>
    <col collapsed="false" hidden="false" max="8" min="8" style="0" width="13.9271255060729"/>
    <col collapsed="false" hidden="false" max="9" min="9" style="0" width="8.57085020242915"/>
    <col collapsed="false" hidden="false" max="10" min="10" style="0" width="18.6396761133603"/>
    <col collapsed="false" hidden="false" max="11" min="11" style="0" width="17.5668016194332"/>
    <col collapsed="false" hidden="false" max="12" min="12" style="0" width="16.1740890688259"/>
    <col collapsed="false" hidden="false" max="14" min="13" style="0" width="8.57085020242915"/>
    <col collapsed="false" hidden="false" max="15" min="15" style="0" width="14.9959514170041"/>
    <col collapsed="false" hidden="false" max="16" min="16" style="0" width="12.1052631578947"/>
    <col collapsed="false" hidden="false" max="1025" min="17" style="0" width="8.57085020242915"/>
  </cols>
  <sheetData>
    <row r="1" customFormat="false" ht="15.75" hidden="false" customHeight="false" outlineLevel="0" collapsed="false">
      <c r="A1" s="1" t="s">
        <v>0</v>
      </c>
      <c r="B1" s="1"/>
      <c r="C1" s="1"/>
      <c r="I1" s="1"/>
      <c r="J1" s="1"/>
      <c r="K1" s="1"/>
    </row>
    <row r="2" customFormat="false" ht="15.75" hidden="false" customHeight="false" outlineLevel="0" collapsed="false">
      <c r="A2" s="1" t="s">
        <v>1</v>
      </c>
      <c r="B2" s="1"/>
      <c r="C2" s="1"/>
      <c r="I2" s="1"/>
      <c r="J2" s="1"/>
      <c r="K2" s="1"/>
    </row>
    <row r="3" customFormat="false" ht="15.75" hidden="false" customHeight="false" outlineLevel="0" collapsed="false">
      <c r="A3" s="1" t="s">
        <v>2</v>
      </c>
      <c r="B3" s="1"/>
      <c r="C3" s="1"/>
      <c r="I3" s="1"/>
      <c r="J3" s="1"/>
      <c r="K3" s="1"/>
    </row>
    <row r="4" customFormat="false" ht="63" hidden="false" customHeight="true" outlineLevel="0" collapsed="false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9</v>
      </c>
      <c r="O4" s="2"/>
      <c r="P4" s="2"/>
      <c r="Q4" s="2"/>
      <c r="R4" s="2"/>
      <c r="S4" s="2"/>
    </row>
    <row r="5" customFormat="false" ht="31.5" hidden="false" customHeight="false" outlineLevel="0" collapsed="false">
      <c r="A5" s="3"/>
      <c r="B5" s="3"/>
      <c r="C5" s="3"/>
      <c r="D5" s="3"/>
      <c r="E5" s="3"/>
      <c r="F5" s="3" t="s">
        <v>10</v>
      </c>
      <c r="G5" s="3" t="s">
        <v>11</v>
      </c>
      <c r="H5" s="3" t="s">
        <v>12</v>
      </c>
      <c r="I5" s="3"/>
      <c r="J5" s="3"/>
      <c r="K5" s="3"/>
      <c r="L5" s="3"/>
      <c r="M5" s="3"/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customFormat="false" ht="15.65" hidden="false" customHeight="false" outlineLevel="0" collapsed="false">
      <c r="A6" s="3" t="s">
        <v>22</v>
      </c>
      <c r="B6" s="3" t="n">
        <v>25</v>
      </c>
      <c r="C6" s="3" t="n">
        <v>0</v>
      </c>
      <c r="D6" s="3" t="str">
        <f aca="false">CONCATENATE("C",(B6+6),"H",(B6*2-C6*2+10),"O",10,"N","P")</f>
        <v>C31H60O10NP</v>
      </c>
      <c r="E6" s="3" t="n">
        <f aca="false">(((B6+6)*12)+((2*B6-2*C6+10)*1.007825)+(10*15.9949)+(1*30.9738)+14.0067)</f>
        <v>637.399</v>
      </c>
      <c r="F6" s="3" t="n">
        <f aca="false">(E6-1.007825)</f>
        <v>636.391175</v>
      </c>
      <c r="G6" s="3" t="n">
        <f aca="false">E6+44.99767</f>
        <v>682.39667</v>
      </c>
      <c r="H6" s="3" t="n">
        <f aca="false">E6+59.01332</f>
        <v>696.41232</v>
      </c>
      <c r="I6" s="3" t="s">
        <v>22</v>
      </c>
      <c r="J6" s="3" t="n">
        <v>4</v>
      </c>
      <c r="K6" s="3" t="n">
        <v>0</v>
      </c>
      <c r="L6" s="3" t="str">
        <f aca="false">CONCATENATE("C",(J6+6),"H",(J6*2-K6*2+10),"O",10,"N","P")</f>
        <v>C10H18O10NP</v>
      </c>
      <c r="M6" s="3" t="n">
        <f aca="false">(((J6+6)*12)+((2*J6-2*K6+10)*1.007825)+(10*15.9949)+(1*30.9738)+14.0067)</f>
        <v>343.07035</v>
      </c>
      <c r="N6" s="3" t="n">
        <f aca="false">E6+1.0078246</f>
        <v>638.4068246</v>
      </c>
      <c r="O6" s="3" t="n">
        <f aca="false">N6-18.01057</f>
        <v>620.3962546</v>
      </c>
      <c r="P6" s="3" t="n">
        <f aca="false">E6+18.03437</f>
        <v>655.43337</v>
      </c>
      <c r="Q6" s="3" t="n">
        <f aca="false">E6+22.98977</f>
        <v>660.38877</v>
      </c>
      <c r="R6" s="3" t="n">
        <f aca="false">E6+38.96371</f>
        <v>676.36271</v>
      </c>
      <c r="S6" s="3" t="n">
        <f aca="false">E6+7.01601</f>
        <v>644.41501</v>
      </c>
    </row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F4:H4"/>
    <mergeCell ref="N4:S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5"/>
  <cols>
    <col collapsed="false" hidden="false" max="1" min="1" style="0" width="8.57085020242915"/>
    <col collapsed="false" hidden="false" max="2" min="2" style="0" width="18.9595141700405"/>
    <col collapsed="false" hidden="false" max="3" min="3" style="0" width="17.995951417004"/>
    <col collapsed="false" hidden="false" max="4" min="4" style="0" width="15.7449392712551"/>
    <col collapsed="false" hidden="false" max="5" min="5" style="0" width="11.9959514170041"/>
    <col collapsed="false" hidden="false" max="6" min="6" style="0" width="8.57085020242915"/>
    <col collapsed="false" hidden="false" max="7" min="7" style="0" width="12.1052631578947"/>
    <col collapsed="false" hidden="false" max="8" min="8" style="0" width="14.5668016194332"/>
    <col collapsed="false" hidden="false" max="9" min="9" style="0" width="8.57085020242915"/>
    <col collapsed="false" hidden="false" max="10" min="10" style="0" width="17.1376518218624"/>
    <col collapsed="false" hidden="false" max="11" min="11" style="0" width="19.7085020242915"/>
    <col collapsed="false" hidden="false" max="12" min="12" style="0" width="15.1052631578947"/>
    <col collapsed="false" hidden="false" max="14" min="13" style="0" width="8.57085020242915"/>
    <col collapsed="false" hidden="false" max="15" min="15" style="0" width="15.2105263157895"/>
    <col collapsed="false" hidden="false" max="16" min="16" style="0" width="11.6761133603239"/>
    <col collapsed="false" hidden="false" max="1025" min="17" style="0" width="8.57085020242915"/>
  </cols>
  <sheetData>
    <row r="1" customFormat="false" ht="15.75" hidden="false" customHeight="false" outlineLevel="0" collapsed="false">
      <c r="A1" s="1" t="s">
        <v>0</v>
      </c>
      <c r="B1" s="1"/>
      <c r="C1" s="1"/>
      <c r="I1" s="1"/>
      <c r="J1" s="1"/>
      <c r="K1" s="1"/>
    </row>
    <row r="2" customFormat="false" ht="15.75" hidden="false" customHeight="false" outlineLevel="0" collapsed="false">
      <c r="A2" s="1" t="s">
        <v>1</v>
      </c>
      <c r="B2" s="1"/>
      <c r="C2" s="1"/>
      <c r="I2" s="1"/>
      <c r="J2" s="1"/>
      <c r="K2" s="1"/>
    </row>
    <row r="3" customFormat="false" ht="15.75" hidden="false" customHeight="false" outlineLevel="0" collapsed="false">
      <c r="A3" s="1" t="s">
        <v>2</v>
      </c>
      <c r="B3" s="1"/>
      <c r="C3" s="1"/>
      <c r="I3" s="1"/>
      <c r="J3" s="1"/>
      <c r="K3" s="1"/>
    </row>
    <row r="4" customFormat="false" ht="141.75" hidden="false" customHeight="true" outlineLevel="0" collapsed="false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9</v>
      </c>
      <c r="O4" s="2"/>
      <c r="P4" s="2"/>
      <c r="Q4" s="2"/>
      <c r="R4" s="2"/>
      <c r="S4" s="2"/>
    </row>
    <row r="5" customFormat="false" ht="31.5" hidden="false" customHeight="false" outlineLevel="0" collapsed="false">
      <c r="A5" s="3"/>
      <c r="B5" s="3"/>
      <c r="C5" s="3"/>
      <c r="D5" s="3"/>
      <c r="E5" s="3"/>
      <c r="F5" s="3" t="s">
        <v>10</v>
      </c>
      <c r="G5" s="3" t="s">
        <v>11</v>
      </c>
      <c r="H5" s="3" t="s">
        <v>12</v>
      </c>
      <c r="I5" s="3"/>
      <c r="J5" s="3"/>
      <c r="K5" s="3"/>
      <c r="L5" s="3"/>
      <c r="M5" s="3"/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customFormat="false" ht="15.65" hidden="false" customHeight="false" outlineLevel="0" collapsed="false">
      <c r="A6" s="3" t="s">
        <v>23</v>
      </c>
      <c r="B6" s="3" t="n">
        <v>31</v>
      </c>
      <c r="C6" s="3" t="n">
        <v>1</v>
      </c>
      <c r="D6" s="3" t="str">
        <f aca="false">CONCATENATE("C",(B6+6),"H",(B6*2-C6*2+11),"O",10,"P")</f>
        <v>C37H71O10P</v>
      </c>
      <c r="E6" s="3" t="n">
        <f aca="false">(((B6+6)*12)+((2*B6-2*C6+11)*1.007825)+(10*15.9949)+(1*30.9738))</f>
        <v>706.478375</v>
      </c>
      <c r="F6" s="3" t="n">
        <f aca="false">(E6-1.007825)</f>
        <v>705.47055</v>
      </c>
      <c r="G6" s="3" t="n">
        <f aca="false">E6+44.99767</f>
        <v>751.476045</v>
      </c>
      <c r="H6" s="3" t="n">
        <f aca="false">E6+59.01332</f>
        <v>765.491695</v>
      </c>
      <c r="I6" s="3" t="s">
        <v>23</v>
      </c>
      <c r="J6" s="3" t="n">
        <v>4</v>
      </c>
      <c r="K6" s="3" t="n">
        <v>0</v>
      </c>
      <c r="L6" s="3" t="str">
        <f aca="false">CONCATENATE("C",(J6+6),"H",(J6*2-K6*2+11),"O",10,"P")</f>
        <v>C10H19O10P</v>
      </c>
      <c r="M6" s="3" t="n">
        <f aca="false">(((J6+6)*12)+((2*J6-2*K6+11)*1.007825)+(10*15.9949)+(1*30.9738))</f>
        <v>330.071475</v>
      </c>
      <c r="N6" s="3" t="n">
        <f aca="false">E6+1.0078246</f>
        <v>707.4861996</v>
      </c>
      <c r="O6" s="3" t="n">
        <f aca="false">N6-18.01057</f>
        <v>689.4756296</v>
      </c>
      <c r="P6" s="3" t="n">
        <f aca="false">E6+18.03437</f>
        <v>724.512745</v>
      </c>
      <c r="Q6" s="3" t="n">
        <f aca="false">E6+22.98977</f>
        <v>729.468145</v>
      </c>
      <c r="R6" s="3" t="n">
        <f aca="false">E6+38.96371</f>
        <v>745.442085</v>
      </c>
      <c r="S6" s="3" t="n">
        <f aca="false">E6+7.01601</f>
        <v>713.494385</v>
      </c>
    </row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F4:H4"/>
    <mergeCell ref="N4:S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5"/>
  <cols>
    <col collapsed="false" hidden="false" max="1" min="1" style="0" width="8.57085020242915"/>
    <col collapsed="false" hidden="false" max="2" min="2" style="0" width="18.1012145748988"/>
    <col collapsed="false" hidden="false" max="3" min="3" style="0" width="18.5303643724696"/>
    <col collapsed="false" hidden="false" max="4" min="4" style="0" width="14.4615384615385"/>
    <col collapsed="false" hidden="false" max="5" min="5" style="0" width="10.7125506072875"/>
    <col collapsed="false" hidden="false" max="6" min="6" style="0" width="8.57085020242915"/>
    <col collapsed="false" hidden="false" max="7" min="7" style="0" width="12.2105263157895"/>
    <col collapsed="false" hidden="false" max="8" min="8" style="0" width="14.7813765182186"/>
    <col collapsed="false" hidden="false" max="9" min="9" style="0" width="8.57085020242915"/>
    <col collapsed="false" hidden="false" max="10" min="10" style="0" width="17.995951417004"/>
    <col collapsed="false" hidden="false" max="11" min="11" style="0" width="20.1376518218623"/>
    <col collapsed="false" hidden="false" max="12" min="12" style="0" width="14.9959514170041"/>
    <col collapsed="false" hidden="false" max="14" min="13" style="0" width="8.57085020242915"/>
    <col collapsed="false" hidden="false" max="15" min="15" style="0" width="15.2105263157895"/>
    <col collapsed="false" hidden="false" max="16" min="16" style="0" width="11.5708502024291"/>
    <col collapsed="false" hidden="false" max="1025" min="17" style="0" width="8.57085020242915"/>
  </cols>
  <sheetData>
    <row r="1" customFormat="false" ht="15.75" hidden="false" customHeight="false" outlineLevel="0" collapsed="false">
      <c r="A1" s="1" t="s">
        <v>0</v>
      </c>
      <c r="B1" s="1"/>
      <c r="C1" s="1"/>
      <c r="I1" s="1"/>
      <c r="J1" s="1"/>
      <c r="K1" s="1"/>
    </row>
    <row r="2" customFormat="false" ht="15.75" hidden="false" customHeight="false" outlineLevel="0" collapsed="false">
      <c r="A2" s="1" t="s">
        <v>1</v>
      </c>
      <c r="B2" s="1"/>
      <c r="C2" s="1"/>
      <c r="I2" s="1"/>
      <c r="J2" s="1"/>
      <c r="K2" s="1"/>
    </row>
    <row r="3" customFormat="false" ht="15.75" hidden="false" customHeight="false" outlineLevel="0" collapsed="false">
      <c r="A3" s="1" t="s">
        <v>2</v>
      </c>
      <c r="B3" s="1"/>
      <c r="C3" s="1"/>
      <c r="I3" s="1"/>
      <c r="J3" s="1"/>
      <c r="K3" s="1"/>
    </row>
    <row r="4" customFormat="false" ht="141.75" hidden="false" customHeight="true" outlineLevel="0" collapsed="false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/>
      <c r="H4" s="2"/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9</v>
      </c>
      <c r="O4" s="2"/>
      <c r="P4" s="2"/>
      <c r="Q4" s="2"/>
      <c r="R4" s="2"/>
      <c r="S4" s="2"/>
    </row>
    <row r="5" customFormat="false" ht="31.5" hidden="false" customHeight="false" outlineLevel="0" collapsed="false">
      <c r="A5" s="3"/>
      <c r="B5" s="3"/>
      <c r="C5" s="3"/>
      <c r="D5" s="3"/>
      <c r="E5" s="3"/>
      <c r="F5" s="3" t="s">
        <v>10</v>
      </c>
      <c r="G5" s="3" t="s">
        <v>11</v>
      </c>
      <c r="H5" s="3" t="s">
        <v>12</v>
      </c>
      <c r="I5" s="3"/>
      <c r="J5" s="3"/>
      <c r="K5" s="3"/>
      <c r="L5" s="3"/>
      <c r="M5" s="3"/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customFormat="false" ht="15.65" hidden="false" customHeight="false" outlineLevel="0" collapsed="false">
      <c r="A6" s="3" t="s">
        <v>24</v>
      </c>
      <c r="B6" s="3" t="n">
        <v>25</v>
      </c>
      <c r="C6" s="3" t="n">
        <v>0</v>
      </c>
      <c r="D6" s="3" t="str">
        <f aca="false">CONCATENATE("C",(B6+5),"H",(B6*2-C6*2+10),"O",8,"N","P")</f>
        <v>C30H60O8NP</v>
      </c>
      <c r="E6" s="3" t="n">
        <f aca="false">(((B6+5)*12)+((2*B6-2*C6+10)*1.007825)+(8*15.9949)+(1*30.9738)+14.0067)</f>
        <v>593.4092</v>
      </c>
      <c r="F6" s="3" t="n">
        <f aca="false">(E6-1.007825)</f>
        <v>592.401375</v>
      </c>
      <c r="G6" s="3" t="n">
        <f aca="false">E6+44.99767</f>
        <v>638.40687</v>
      </c>
      <c r="H6" s="3" t="n">
        <f aca="false">E6+59.01332</f>
        <v>652.42252</v>
      </c>
      <c r="I6" s="3" t="s">
        <v>24</v>
      </c>
      <c r="J6" s="3" t="n">
        <v>4</v>
      </c>
      <c r="K6" s="3" t="n">
        <v>0</v>
      </c>
      <c r="L6" s="3" t="str">
        <f aca="false">CONCATENATE("C",(J6+5),"H",(J6*2-K6*2+10),"O",8,"N","P")</f>
        <v>C9H18O8NP</v>
      </c>
      <c r="M6" s="3" t="n">
        <f aca="false">(((J6+5)*12)+((2*J6-2*K6+10)*1.007825)+(8*15.9949)+(1*30.9738)+14.0067)</f>
        <v>299.08055</v>
      </c>
      <c r="N6" s="3" t="n">
        <f aca="false">E6+1.0078246</f>
        <v>594.4170246</v>
      </c>
      <c r="O6" s="3" t="n">
        <f aca="false">N6-18.01057</f>
        <v>576.4064546</v>
      </c>
      <c r="P6" s="3" t="n">
        <f aca="false">E6+18.03437</f>
        <v>611.44357</v>
      </c>
      <c r="Q6" s="3" t="n">
        <f aca="false">E6+22.98977</f>
        <v>616.39897</v>
      </c>
      <c r="R6" s="3" t="n">
        <f aca="false">E6+38.96371</f>
        <v>632.37291</v>
      </c>
      <c r="S6" s="3" t="n">
        <f aca="false">E6+7.01601</f>
        <v>600.42521</v>
      </c>
    </row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F4:H4"/>
    <mergeCell ref="N4:S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LibreOffice/5.1.4.2$Linux_X86_64 LibreOffice_project/10m0$Build-2</Application>
  <Company>ncbs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2017-03-11T19:40:12Z</dcterms:created>
  <dc:creator>Suman</dc:creator>
  <dc:description/>
  <dc:language>en-IN</dc:language>
  <cp:lastModifiedBy/>
  <cp:lastPrinted>2017-08-09T16:21:56Z</cp:lastPrinted>
  <dcterms:modified xsi:type="dcterms:W3CDTF">2017-11-21T12:48:45Z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ncbs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